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  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<sst xmlns="http://schemas.openxmlformats.org/spreadsheetml/2006/main" count="65" uniqueCount="43">
  <si>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№ п/п</t>
  </si>
  <si>
    <t>№</t>
  </si>
  <si>
    <t>ИТОГО по дому</t>
  </si>
  <si>
    <t>СМР</t>
  </si>
  <si>
    <t>Проекты</t>
  </si>
  <si>
    <t>Разработка и экспертиза ПСД</t>
  </si>
  <si>
    <t>технадзор</t>
  </si>
  <si>
    <t>Ремонт внутридомовой инж.системы водоотведения</t>
  </si>
  <si>
    <t>адрес</t>
  </si>
  <si>
    <t>строительный</t>
  </si>
  <si>
    <t>руб</t>
  </si>
  <si>
    <t>кв.м.</t>
  </si>
  <si>
    <t>ООО "Энтузиаст"</t>
  </si>
  <si>
    <t>Директор ООО "Энтузиаст"</t>
  </si>
  <si>
    <t>Минхаеров Ф.С.</t>
  </si>
  <si>
    <t>Главный инженер ООО "Энтузиаст"</t>
  </si>
  <si>
    <t>Багаутдинов И.Д.</t>
  </si>
  <si>
    <t>Исп. Кантемирова Р.А.</t>
  </si>
  <si>
    <t>Ремонт/замена лифтового оборудования</t>
  </si>
  <si>
    <t>шт.</t>
  </si>
  <si>
    <t>Этажность</t>
  </si>
  <si>
    <t>Серия</t>
  </si>
  <si>
    <t>Общ. площадь МКД, кв.м</t>
  </si>
  <si>
    <t>Ремонт кровли</t>
  </si>
  <si>
    <t>Кол-во подъездов</t>
  </si>
  <si>
    <t>Техническая паспортизация</t>
  </si>
  <si>
    <t>39-02-85</t>
  </si>
  <si>
    <t>БНЧ</t>
  </si>
  <si>
    <t>Ремонт фасада</t>
  </si>
  <si>
    <t>Программа капитального ремонта многоквартирных домов на 2018 год управляющей компании ООО "Энтузиаст"</t>
  </si>
  <si>
    <t>2/10</t>
  </si>
  <si>
    <t>ул.Академика Рубаненко,д.1</t>
  </si>
  <si>
    <t>2/20</t>
  </si>
  <si>
    <t>3/15</t>
  </si>
  <si>
    <t>пр.Мира,56</t>
  </si>
  <si>
    <t>2-1831</t>
  </si>
  <si>
    <t xml:space="preserve">Ремонт внутридомовой инж.системы ХВС </t>
  </si>
  <si>
    <t xml:space="preserve">Ремонт внутридомовой инж.системы ГВС </t>
  </si>
  <si>
    <t>Ремонт внутридомовой инж.системы отопления</t>
  </si>
  <si>
    <t>Ремонт л/клеток ( замена линолеума, замена пожарных ящиков, замена окон, дверей - по предписанию - жд 1/15;  замена окон,балконных дверей, витражей, ремонт откосов, замена дверей балконных -  жд 1/16)</t>
  </si>
  <si>
    <t>ИТОГО</t>
  </si>
  <si>
    <t>бул.Энтузиастов,д.8</t>
  </si>
  <si>
    <t>Наименование 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</si>
</sst>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##0.00_ "/>
    <numFmt numFmtId="165" formatCode="#,##0.000"/>
    <numFmt numFmtId="166" formatCode="#,##0.0"/>
    <numFmt numFmtId="167" formatCode="0.0"/>
    <numFmt numFmtId="168" formatCode="#,##0.0000"/>
    <numFmt numFmtId="169" formatCode="_-* #,##0.0_р_._-;\-* #,##0.0_р_._-;_-* &quot;-&quot;??_р_._-;_-@_-"/>
    <numFmt numFmtId="170" formatCode="_-* #,##0.000_р_._-;\-* #,##0.000_р_._-;_-* &quot;-&quot;??_р_._-;_-@_-"/>
    <numFmt numFmtId="17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>
      <alignment horizontal="center"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66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66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5" fillId="20" borderId="10" xfId="33" applyNumberFormat="1" applyFont="1" applyBorder="1" applyAlignment="1">
      <alignment horizontal="center" vertical="center" wrapText="1"/>
      <protection/>
    </xf>
    <xf numFmtId="0" fontId="5" fillId="20" borderId="11" xfId="33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5" fillId="20" borderId="12" xfId="3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20" borderId="13" xfId="33" applyNumberFormat="1" applyFont="1" applyBorder="1" applyAlignment="1">
      <alignment horizontal="center" vertical="center" wrapText="1"/>
      <protection/>
    </xf>
    <xf numFmtId="0" fontId="5" fillId="34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34" borderId="10" xfId="0" applyNumberFormat="1" applyFont="1" applyFill="1" applyBorder="1" applyAlignment="1">
      <alignment horizontal="right" vertical="center"/>
    </xf>
    <xf numFmtId="166" fontId="3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69" fontId="4" fillId="35" borderId="10" xfId="59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2" fontId="42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vertical="center" wrapText="1"/>
    </xf>
    <xf numFmtId="0" fontId="5" fillId="34" borderId="10" xfId="33" applyNumberFormat="1" applyFont="1" applyFill="1" applyBorder="1" applyAlignment="1">
      <alignment horizontal="center" vertical="center" wrapText="1"/>
      <protection/>
    </xf>
    <xf numFmtId="0" fontId="5" fillId="20" borderId="10" xfId="33" applyNumberFormat="1" applyFont="1" applyBorder="1" applyAlignment="1">
      <alignment horizontal="center" vertical="center" wrapText="1"/>
      <protection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0" borderId="11" xfId="33" applyNumberFormat="1" applyFont="1" applyBorder="1" applyAlignment="1">
      <alignment horizontal="center" vertical="center" wrapText="1"/>
      <protection/>
    </xf>
    <xf numFmtId="0" fontId="5" fillId="20" borderId="12" xfId="33" applyNumberFormat="1" applyFont="1" applyBorder="1" applyAlignment="1">
      <alignment horizontal="center" vertical="center" wrapText="1"/>
      <protection/>
    </xf>
    <xf numFmtId="0" fontId="5" fillId="20" borderId="13" xfId="33" applyNumberFormat="1" applyFont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69" fontId="3" fillId="34" borderId="10" xfId="59" applyNumberFormat="1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6" fontId="7" fillId="35" borderId="10" xfId="0" applyNumberFormat="1" applyFont="1" applyFill="1" applyBorder="1" applyAlignment="1">
      <alignment vertical="center" wrapText="1"/>
    </xf>
    <xf numFmtId="169" fontId="7" fillId="35" borderId="10" xfId="59" applyNumberFormat="1" applyFont="1" applyFill="1" applyBorder="1" applyAlignment="1">
      <alignment vertical="center" wrapText="1"/>
    </xf>
    <xf numFmtId="166" fontId="7" fillId="35" borderId="10" xfId="0" applyNumberFormat="1" applyFont="1" applyFill="1" applyBorder="1" applyAlignment="1">
      <alignment horizontal="center" vertical="center" wrapText="1"/>
    </xf>
    <xf numFmtId="0" fontId="5" fillId="34" borderId="11" xfId="33" applyNumberFormat="1" applyFont="1" applyFill="1" applyBorder="1" applyAlignment="1">
      <alignment horizontal="center" vertical="center" wrapText="1"/>
      <protection/>
    </xf>
    <xf numFmtId="0" fontId="5" fillId="34" borderId="12" xfId="33" applyNumberFormat="1" applyFont="1" applyFill="1" applyBorder="1" applyAlignment="1">
      <alignment horizontal="center" vertical="center" wrapText="1"/>
      <protection/>
    </xf>
    <xf numFmtId="0" fontId="5" fillId="34" borderId="13" xfId="33" applyNumberFormat="1" applyFont="1" applyFill="1" applyBorder="1" applyAlignment="1">
      <alignment horizontal="center" vertical="center" wrapText="1"/>
      <protection/>
    </xf>
    <xf numFmtId="169" fontId="3" fillId="34" borderId="10" xfId="59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20" borderId="12" xfId="33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0.8515625" style="9" customWidth="1"/>
    <col min="2" max="2" width="5.57421875" style="9" customWidth="1"/>
    <col min="3" max="3" width="12.421875" style="9" customWidth="1"/>
    <col min="4" max="4" width="31.00390625" style="9" customWidth="1"/>
    <col min="5" max="5" width="7.57421875" style="9" customWidth="1"/>
    <col min="6" max="6" width="11.00390625" style="9" customWidth="1"/>
    <col min="7" max="7" width="9.00390625" style="9" customWidth="1"/>
    <col min="8" max="8" width="12.8515625" style="9" customWidth="1"/>
    <col min="9" max="9" width="19.28125" style="9" customWidth="1"/>
    <col min="10" max="10" width="16.57421875" style="9" customWidth="1"/>
    <col min="11" max="11" width="13.7109375" style="9" customWidth="1"/>
    <col min="12" max="12" width="14.7109375" style="9" customWidth="1"/>
    <col min="13" max="13" width="15.421875" style="9" customWidth="1"/>
    <col min="14" max="14" width="19.421875" style="9" customWidth="1"/>
    <col min="15" max="15" width="13.7109375" style="9" customWidth="1"/>
    <col min="16" max="16" width="14.28125" style="9" customWidth="1"/>
    <col min="17" max="17" width="10.8515625" style="9" hidden="1" customWidth="1"/>
    <col min="18" max="18" width="17.7109375" style="9" hidden="1" customWidth="1"/>
    <col min="19" max="19" width="8.140625" style="9" hidden="1" customWidth="1"/>
    <col min="20" max="22" width="16.00390625" style="9" hidden="1" customWidth="1"/>
    <col min="23" max="23" width="11.140625" style="9" customWidth="1"/>
    <col min="24" max="24" width="17.8515625" style="9" customWidth="1"/>
    <col min="25" max="25" width="11.421875" style="9" customWidth="1"/>
    <col min="26" max="26" width="17.421875" style="9" customWidth="1"/>
    <col min="27" max="27" width="10.8515625" style="9" customWidth="1"/>
    <col min="28" max="28" width="14.421875" style="9" customWidth="1"/>
    <col min="29" max="29" width="10.00390625" style="9" customWidth="1"/>
    <col min="30" max="30" width="16.421875" style="9" customWidth="1"/>
    <col min="31" max="31" width="9.57421875" style="9" customWidth="1"/>
    <col min="32" max="32" width="14.57421875" style="9" customWidth="1"/>
    <col min="33" max="33" width="11.7109375" style="9" hidden="1" customWidth="1"/>
    <col min="34" max="34" width="19.7109375" style="9" hidden="1" customWidth="1"/>
    <col min="35" max="35" width="18.57421875" style="9" hidden="1" customWidth="1"/>
    <col min="36" max="16384" width="9.140625" style="9" customWidth="1"/>
  </cols>
  <sheetData>
    <row r="1" spans="1:16" ht="23.2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4" ht="15" customHeight="1">
      <c r="A3" s="45" t="s">
        <v>42</v>
      </c>
      <c r="B3" s="45" t="s">
        <v>0</v>
      </c>
      <c r="C3" s="36" t="s">
        <v>1</v>
      </c>
      <c r="D3" s="11"/>
      <c r="E3" s="11"/>
      <c r="F3" s="11"/>
      <c r="G3" s="11"/>
      <c r="H3" s="55" t="s">
        <v>22</v>
      </c>
      <c r="I3" s="42" t="s">
        <v>2</v>
      </c>
      <c r="J3" s="45" t="s">
        <v>4</v>
      </c>
      <c r="K3" s="45" t="s">
        <v>5</v>
      </c>
      <c r="L3" s="40" t="s">
        <v>6</v>
      </c>
      <c r="M3" s="55" t="s">
        <v>25</v>
      </c>
      <c r="N3" s="40" t="s">
        <v>3</v>
      </c>
      <c r="O3" s="36" t="s">
        <v>28</v>
      </c>
      <c r="P3" s="36"/>
      <c r="Q3" s="36" t="s">
        <v>23</v>
      </c>
      <c r="R3" s="36"/>
      <c r="S3" s="36" t="s">
        <v>18</v>
      </c>
      <c r="T3" s="36"/>
      <c r="W3" s="36" t="s">
        <v>36</v>
      </c>
      <c r="X3" s="36"/>
      <c r="Y3" s="36" t="s">
        <v>37</v>
      </c>
      <c r="Z3" s="36"/>
      <c r="AA3" s="36" t="s">
        <v>7</v>
      </c>
      <c r="AB3" s="36"/>
      <c r="AC3" s="36" t="s">
        <v>38</v>
      </c>
      <c r="AD3" s="36"/>
      <c r="AE3" s="35" t="s">
        <v>23</v>
      </c>
      <c r="AF3" s="35"/>
      <c r="AG3" s="36" t="s">
        <v>39</v>
      </c>
      <c r="AH3" s="36"/>
    </row>
    <row r="4" spans="1:34" ht="15.75">
      <c r="A4" s="46"/>
      <c r="B4" s="46"/>
      <c r="C4" s="36"/>
      <c r="D4" s="13" t="s">
        <v>8</v>
      </c>
      <c r="E4" s="13"/>
      <c r="F4" s="13"/>
      <c r="G4" s="13"/>
      <c r="H4" s="56"/>
      <c r="I4" s="43"/>
      <c r="J4" s="46"/>
      <c r="K4" s="46"/>
      <c r="L4" s="40"/>
      <c r="M4" s="56"/>
      <c r="N4" s="41"/>
      <c r="O4" s="36"/>
      <c r="P4" s="36"/>
      <c r="Q4" s="36"/>
      <c r="R4" s="36"/>
      <c r="S4" s="36"/>
      <c r="T4" s="36"/>
      <c r="W4" s="36"/>
      <c r="X4" s="36"/>
      <c r="Y4" s="36"/>
      <c r="Z4" s="36"/>
      <c r="AA4" s="36"/>
      <c r="AB4" s="36"/>
      <c r="AC4" s="36"/>
      <c r="AD4" s="36"/>
      <c r="AE4" s="35"/>
      <c r="AF4" s="35"/>
      <c r="AG4" s="36"/>
      <c r="AH4" s="36"/>
    </row>
    <row r="5" spans="1:34" ht="99.75" customHeight="1">
      <c r="A5" s="46"/>
      <c r="B5" s="46"/>
      <c r="C5" s="36"/>
      <c r="D5" s="60" t="s">
        <v>9</v>
      </c>
      <c r="E5" s="13" t="s">
        <v>20</v>
      </c>
      <c r="F5" s="13" t="s">
        <v>24</v>
      </c>
      <c r="G5" s="13" t="s">
        <v>21</v>
      </c>
      <c r="H5" s="56"/>
      <c r="I5" s="43"/>
      <c r="J5" s="47"/>
      <c r="K5" s="47"/>
      <c r="L5" s="40"/>
      <c r="M5" s="57"/>
      <c r="N5" s="41"/>
      <c r="O5" s="36"/>
      <c r="P5" s="36"/>
      <c r="Q5" s="36"/>
      <c r="R5" s="36"/>
      <c r="S5" s="36"/>
      <c r="T5" s="36"/>
      <c r="W5" s="36"/>
      <c r="X5" s="36"/>
      <c r="Y5" s="36"/>
      <c r="Z5" s="36"/>
      <c r="AA5" s="36"/>
      <c r="AB5" s="36"/>
      <c r="AC5" s="36"/>
      <c r="AD5" s="36"/>
      <c r="AE5" s="35"/>
      <c r="AF5" s="35"/>
      <c r="AG5" s="36"/>
      <c r="AH5" s="36"/>
    </row>
    <row r="6" spans="1:34" ht="26.25" customHeight="1">
      <c r="A6" s="47"/>
      <c r="B6" s="47"/>
      <c r="C6" s="36"/>
      <c r="D6" s="15"/>
      <c r="E6" s="15"/>
      <c r="F6" s="15"/>
      <c r="G6" s="15"/>
      <c r="H6" s="57"/>
      <c r="I6" s="44"/>
      <c r="J6" s="12" t="s">
        <v>10</v>
      </c>
      <c r="K6" s="12" t="s">
        <v>10</v>
      </c>
      <c r="L6" s="12" t="s">
        <v>10</v>
      </c>
      <c r="M6" s="59" t="s">
        <v>10</v>
      </c>
      <c r="N6" s="14" t="s">
        <v>10</v>
      </c>
      <c r="O6" s="10" t="s">
        <v>11</v>
      </c>
      <c r="P6" s="10" t="s">
        <v>10</v>
      </c>
      <c r="Q6" s="10" t="s">
        <v>11</v>
      </c>
      <c r="R6" s="10" t="s">
        <v>10</v>
      </c>
      <c r="S6" s="10" t="s">
        <v>19</v>
      </c>
      <c r="T6" s="10" t="s">
        <v>10</v>
      </c>
      <c r="W6" s="16" t="s">
        <v>11</v>
      </c>
      <c r="X6" s="16" t="s">
        <v>10</v>
      </c>
      <c r="Y6" s="10" t="s">
        <v>11</v>
      </c>
      <c r="Z6" s="10" t="s">
        <v>10</v>
      </c>
      <c r="AA6" s="10" t="s">
        <v>11</v>
      </c>
      <c r="AB6" s="10" t="s">
        <v>10</v>
      </c>
      <c r="AC6" s="10" t="s">
        <v>11</v>
      </c>
      <c r="AD6" s="10" t="s">
        <v>10</v>
      </c>
      <c r="AE6" s="10" t="s">
        <v>11</v>
      </c>
      <c r="AF6" s="10" t="s">
        <v>10</v>
      </c>
      <c r="AG6" s="10" t="s">
        <v>11</v>
      </c>
      <c r="AH6" s="10" t="s">
        <v>10</v>
      </c>
    </row>
    <row r="7" spans="1:34" s="24" customFormat="1" ht="35.25" customHeight="1">
      <c r="A7" s="51" t="s">
        <v>12</v>
      </c>
      <c r="B7" s="17">
        <v>1</v>
      </c>
      <c r="C7" s="18" t="s">
        <v>30</v>
      </c>
      <c r="D7" s="19" t="s">
        <v>31</v>
      </c>
      <c r="E7" s="17">
        <v>5</v>
      </c>
      <c r="F7" s="17">
        <v>21</v>
      </c>
      <c r="G7" s="17" t="s">
        <v>27</v>
      </c>
      <c r="H7" s="48">
        <v>19130.1</v>
      </c>
      <c r="I7" s="20">
        <f>J7+K7+L7+M7+N7</f>
        <v>42873132.51</v>
      </c>
      <c r="J7" s="2">
        <f>286440.85-13667.06</f>
        <v>272773.79</v>
      </c>
      <c r="K7" s="21">
        <v>13667.06</v>
      </c>
      <c r="L7" s="22">
        <f>N7*1%</f>
        <v>419860</v>
      </c>
      <c r="M7" s="2">
        <v>180831.66</v>
      </c>
      <c r="N7" s="23">
        <f>P7+X7+Z7+AB7+AD7+AH7+AF7</f>
        <v>41986000</v>
      </c>
      <c r="O7" s="28">
        <v>6186</v>
      </c>
      <c r="P7" s="2">
        <v>14118000</v>
      </c>
      <c r="Q7" s="1"/>
      <c r="R7" s="2"/>
      <c r="S7" s="3"/>
      <c r="T7" s="4"/>
      <c r="W7" s="48">
        <v>1650</v>
      </c>
      <c r="X7" s="2">
        <v>2625000</v>
      </c>
      <c r="Y7" s="28">
        <v>2925</v>
      </c>
      <c r="Z7" s="2">
        <f>(4421600*5%)+4421600+320</f>
        <v>4643000</v>
      </c>
      <c r="AA7" s="28">
        <v>1650</v>
      </c>
      <c r="AB7" s="2">
        <v>5500000</v>
      </c>
      <c r="AC7" s="28">
        <v>3150</v>
      </c>
      <c r="AD7" s="2">
        <v>7100000</v>
      </c>
      <c r="AE7" s="1">
        <v>3779</v>
      </c>
      <c r="AF7" s="2">
        <v>8000000</v>
      </c>
      <c r="AG7" s="2"/>
      <c r="AH7" s="2"/>
    </row>
    <row r="8" spans="1:34" s="24" customFormat="1" ht="35.25" customHeight="1">
      <c r="A8" s="51"/>
      <c r="B8" s="17">
        <v>2</v>
      </c>
      <c r="C8" s="18" t="s">
        <v>32</v>
      </c>
      <c r="D8" s="25" t="s">
        <v>41</v>
      </c>
      <c r="E8" s="17">
        <v>5</v>
      </c>
      <c r="F8" s="17">
        <v>8</v>
      </c>
      <c r="G8" s="17" t="s">
        <v>27</v>
      </c>
      <c r="H8" s="58">
        <v>6822.9</v>
      </c>
      <c r="I8" s="20">
        <f>J8+K8+L8+M8+N8</f>
        <v>9108330.17</v>
      </c>
      <c r="J8" s="23">
        <f>150824.39-6883.65</f>
        <v>143940.74000000002</v>
      </c>
      <c r="K8" s="26">
        <v>6883.65</v>
      </c>
      <c r="L8" s="27">
        <f>N8*1%</f>
        <v>87913</v>
      </c>
      <c r="M8" s="23">
        <v>78292.78</v>
      </c>
      <c r="N8" s="23">
        <f>P8+X8+Z8+AB8+AD8+AH8+AF8</f>
        <v>8791300</v>
      </c>
      <c r="O8" s="28"/>
      <c r="P8" s="23"/>
      <c r="Q8" s="5"/>
      <c r="R8" s="6"/>
      <c r="S8" s="7"/>
      <c r="T8" s="8"/>
      <c r="W8" s="28">
        <v>570</v>
      </c>
      <c r="X8" s="23">
        <v>1602300</v>
      </c>
      <c r="Y8" s="28">
        <v>660</v>
      </c>
      <c r="Z8" s="2">
        <f>(1684500*5%)+1684500+275</f>
        <v>1769000</v>
      </c>
      <c r="AA8" s="28">
        <v>570</v>
      </c>
      <c r="AB8" s="23">
        <v>2100000</v>
      </c>
      <c r="AC8" s="28">
        <v>1080</v>
      </c>
      <c r="AD8" s="23">
        <v>3320000</v>
      </c>
      <c r="AE8" s="28"/>
      <c r="AF8" s="23"/>
      <c r="AG8" s="28"/>
      <c r="AH8" s="23"/>
    </row>
    <row r="9" spans="1:34" s="24" customFormat="1" ht="35.25" customHeight="1">
      <c r="A9" s="51"/>
      <c r="B9" s="17">
        <v>3</v>
      </c>
      <c r="C9" s="18" t="s">
        <v>33</v>
      </c>
      <c r="D9" s="25" t="s">
        <v>34</v>
      </c>
      <c r="E9" s="17">
        <v>12</v>
      </c>
      <c r="F9" s="17">
        <v>1</v>
      </c>
      <c r="G9" s="17" t="s">
        <v>35</v>
      </c>
      <c r="H9" s="58">
        <v>4729.8</v>
      </c>
      <c r="I9" s="20">
        <f>J9+K9+L9+M9+N9</f>
        <v>14585581.74</v>
      </c>
      <c r="J9" s="23">
        <v>668197.63</v>
      </c>
      <c r="K9" s="26">
        <v>7464.04</v>
      </c>
      <c r="L9" s="27">
        <f>N9*1%</f>
        <v>137153</v>
      </c>
      <c r="M9" s="23">
        <v>57467.07</v>
      </c>
      <c r="N9" s="23">
        <f>P9+X9+Z9+AB9+AD9+AH9+AF9</f>
        <v>13715300</v>
      </c>
      <c r="O9" s="28">
        <v>2082</v>
      </c>
      <c r="P9" s="23">
        <v>7500000</v>
      </c>
      <c r="Q9" s="5"/>
      <c r="R9" s="6"/>
      <c r="S9" s="7"/>
      <c r="T9" s="8"/>
      <c r="W9" s="28">
        <v>252</v>
      </c>
      <c r="X9" s="23">
        <f>950300+500000</f>
        <v>1450300</v>
      </c>
      <c r="Y9" s="28">
        <v>504</v>
      </c>
      <c r="Z9" s="2">
        <f>(1252100*5%)+1252100+295+350000</f>
        <v>1665000</v>
      </c>
      <c r="AA9" s="28">
        <f>252+80</f>
        <v>332</v>
      </c>
      <c r="AB9" s="23">
        <v>1150000</v>
      </c>
      <c r="AC9" s="28">
        <v>756</v>
      </c>
      <c r="AD9" s="23">
        <v>1950000</v>
      </c>
      <c r="AE9" s="28"/>
      <c r="AF9" s="23"/>
      <c r="AG9" s="28"/>
      <c r="AH9" s="23"/>
    </row>
    <row r="10" spans="1:34" s="32" customFormat="1" ht="22.5" customHeight="1">
      <c r="A10" s="51"/>
      <c r="B10" s="37" t="s">
        <v>40</v>
      </c>
      <c r="C10" s="38"/>
      <c r="D10" s="39"/>
      <c r="E10" s="29"/>
      <c r="F10" s="29"/>
      <c r="G10" s="29"/>
      <c r="H10" s="30"/>
      <c r="I10" s="31">
        <f>SUM(I7:I9)</f>
        <v>66567044.42</v>
      </c>
      <c r="J10" s="31">
        <f aca="true" t="shared" si="0" ref="J10:AH10">SUM(J7:J9)</f>
        <v>1084912.1600000001</v>
      </c>
      <c r="K10" s="31">
        <f t="shared" si="0"/>
        <v>28014.75</v>
      </c>
      <c r="L10" s="31">
        <f t="shared" si="0"/>
        <v>644926</v>
      </c>
      <c r="M10" s="31">
        <f t="shared" si="0"/>
        <v>316591.51</v>
      </c>
      <c r="N10" s="31">
        <f t="shared" si="0"/>
        <v>64492600</v>
      </c>
      <c r="O10" s="54">
        <f t="shared" si="0"/>
        <v>8268</v>
      </c>
      <c r="P10" s="31">
        <f t="shared" si="0"/>
        <v>21618000</v>
      </c>
      <c r="Q10" s="31">
        <f t="shared" si="0"/>
        <v>0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0</v>
      </c>
      <c r="V10" s="31">
        <f t="shared" si="0"/>
        <v>0</v>
      </c>
      <c r="W10" s="52">
        <f t="shared" si="0"/>
        <v>2472</v>
      </c>
      <c r="X10" s="31">
        <f t="shared" si="0"/>
        <v>5677600</v>
      </c>
      <c r="Y10" s="53">
        <f t="shared" si="0"/>
        <v>4089</v>
      </c>
      <c r="Z10" s="31">
        <f t="shared" si="0"/>
        <v>8077000</v>
      </c>
      <c r="AA10" s="52">
        <f t="shared" si="0"/>
        <v>2552</v>
      </c>
      <c r="AB10" s="31">
        <f t="shared" si="0"/>
        <v>8750000</v>
      </c>
      <c r="AC10" s="52">
        <f t="shared" si="0"/>
        <v>4986</v>
      </c>
      <c r="AD10" s="31">
        <f t="shared" si="0"/>
        <v>12370000</v>
      </c>
      <c r="AE10" s="52">
        <f t="shared" si="0"/>
        <v>3779</v>
      </c>
      <c r="AF10" s="31">
        <f t="shared" si="0"/>
        <v>8000000</v>
      </c>
      <c r="AG10" s="34">
        <f t="shared" si="0"/>
        <v>0</v>
      </c>
      <c r="AH10" s="31">
        <f t="shared" si="0"/>
        <v>0</v>
      </c>
    </row>
    <row r="13" spans="1:9" ht="18.75">
      <c r="A13" s="50" t="s">
        <v>13</v>
      </c>
      <c r="B13" s="50"/>
      <c r="C13" s="50"/>
      <c r="D13" s="50"/>
      <c r="E13" s="50"/>
      <c r="F13" s="50"/>
      <c r="G13" s="50"/>
      <c r="H13" s="50"/>
      <c r="I13" s="50" t="s">
        <v>14</v>
      </c>
    </row>
    <row r="14" spans="1:9" ht="18.75">
      <c r="A14" s="50"/>
      <c r="B14" s="50"/>
      <c r="C14" s="50"/>
      <c r="D14" s="50"/>
      <c r="E14" s="50"/>
      <c r="F14" s="50"/>
      <c r="G14" s="50"/>
      <c r="H14" s="50"/>
      <c r="I14" s="50"/>
    </row>
    <row r="15" spans="1:9" ht="18.75">
      <c r="A15" s="50" t="s">
        <v>15</v>
      </c>
      <c r="B15" s="50"/>
      <c r="C15" s="50"/>
      <c r="D15" s="50"/>
      <c r="E15" s="50"/>
      <c r="F15" s="50"/>
      <c r="G15" s="50"/>
      <c r="H15" s="50"/>
      <c r="I15" s="50" t="s">
        <v>16</v>
      </c>
    </row>
    <row r="18" ht="15.75">
      <c r="A18" s="9" t="s">
        <v>17</v>
      </c>
    </row>
    <row r="19" ht="15.75">
      <c r="A19" s="9" t="s">
        <v>26</v>
      </c>
    </row>
    <row r="23" ht="15.75">
      <c r="J23" s="33"/>
    </row>
  </sheetData>
  <sheetProtection/>
  <mergeCells count="22">
    <mergeCell ref="A1:P1"/>
    <mergeCell ref="A3:A6"/>
    <mergeCell ref="B3:B6"/>
    <mergeCell ref="C3:C6"/>
    <mergeCell ref="H3:H6"/>
    <mergeCell ref="I3:I6"/>
    <mergeCell ref="J3:J5"/>
    <mergeCell ref="K3:K5"/>
    <mergeCell ref="L3:L5"/>
    <mergeCell ref="M3:M5"/>
    <mergeCell ref="A7:A10"/>
    <mergeCell ref="B10:D10"/>
    <mergeCell ref="N3:N5"/>
    <mergeCell ref="O3:P5"/>
    <mergeCell ref="Q3:R5"/>
    <mergeCell ref="S3:T5"/>
    <mergeCell ref="AE3:AF5"/>
    <mergeCell ref="AG3:AH5"/>
    <mergeCell ref="W3:X5"/>
    <mergeCell ref="Y3:Z5"/>
    <mergeCell ref="AA3:AB5"/>
    <mergeCell ref="AC3:AD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2018-01-17T07:30:24Z</dcterms:modified>
  <cp:category/>
  <cp:version/>
  <cp:contentType/>
  <cp:contentStatus/>
</cp:coreProperties>
</file>